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855" windowHeight="12525"/>
  </bookViews>
  <sheets>
    <sheet name="กพ59" sheetId="1" r:id="rId1"/>
  </sheets>
  <definedNames>
    <definedName name="OLE_LINK1" localSheetId="0">กพ59!#REF!</definedName>
  </definedName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Q7" s="1"/>
  <c r="L10"/>
  <c r="L11"/>
  <c r="L12"/>
  <c r="L13"/>
  <c r="L14"/>
  <c r="L15"/>
  <c r="L16"/>
  <c r="L17"/>
  <c r="L18"/>
  <c r="L19"/>
  <c r="L4"/>
  <c r="Q5" s="1"/>
  <c r="H9"/>
  <c r="G5"/>
  <c r="G6"/>
  <c r="H6" s="1"/>
  <c r="G7"/>
  <c r="G8"/>
  <c r="G9"/>
  <c r="G10"/>
  <c r="H10" s="1"/>
  <c r="G11"/>
  <c r="H11" s="1"/>
  <c r="G12"/>
  <c r="H12" s="1"/>
  <c r="G13"/>
  <c r="H13" s="1"/>
  <c r="G14"/>
  <c r="H14" s="1"/>
  <c r="G15"/>
  <c r="H15" s="1"/>
  <c r="G16"/>
  <c r="H16" s="1"/>
  <c r="G17"/>
  <c r="G18"/>
  <c r="H18" s="1"/>
  <c r="G19"/>
  <c r="H19" s="1"/>
  <c r="G4"/>
  <c r="H4" s="1"/>
  <c r="Q4" l="1"/>
  <c r="Q12" s="1"/>
  <c r="Q11"/>
  <c r="Q10"/>
  <c r="Q9"/>
  <c r="Q8"/>
  <c r="Q6"/>
</calcChain>
</file>

<file path=xl/sharedStrings.xml><?xml version="1.0" encoding="utf-8"?>
<sst xmlns="http://schemas.openxmlformats.org/spreadsheetml/2006/main" count="71" uniqueCount="63">
  <si>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</si>
  <si>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</si>
  <si>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</si>
  <si>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</si>
  <si>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</si>
  <si>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</si>
  <si>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</si>
  <si>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</si>
  <si>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</si>
  <si>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</si>
  <si>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</si>
  <si>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</si>
  <si>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</si>
  <si>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</si>
  <si>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</si>
  <si>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</si>
  <si>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</si>
  <si>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</si>
  <si>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</si>
  <si>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</si>
  <si>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</si>
  <si>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</si>
  <si>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</si>
  <si>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</si>
  <si>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</si>
  <si>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</si>
  <si>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</si>
  <si>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</si>
  <si>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</si>
  <si>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</si>
  <si>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</si>
  <si>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</si>
  <si>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</si>
  <si>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</si>
  <si>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</si>
  <si>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</si>
  <si>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</si>
  <si>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</si>
  <si>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</si>
  <si>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</si>
  <si>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</si>
  <si>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</si>
  <si>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</si>
  <si>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</si>
  <si>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</si>
  <si>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</si>
  <si>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</si>
  <si>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</si>
  <si>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</si>
  <si>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</si>
  <si>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</si>
  <si>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</si>
  <si>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</si>
  <si>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</si>
  <si>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</si>
  <si>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Risk Scoring เดือน มค 59</t>
  </si>
  <si>
    <t xml:space="preserve">         </t>
  </si>
  <si>
    <t>ผลการประเมินภาวะวิกฤติ กุมภาพันธ์ ปีงบประมาณ 2559</t>
  </si>
  <si>
    <t>ระดับคะแนนวิกฤต</t>
  </si>
  <si>
    <t>จำนวน (แห่ง)</t>
  </si>
  <si>
    <t>ข้อมูล ณ 28/3/2559 9.00 น.</t>
  </si>
  <si>
    <t>Risk Scoring เดือน กพ 59</t>
  </si>
  <si>
    <t>Risk Scoring เดือน กพ 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</si>
</sst>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name val="Arial"/>
      <family val="2"/>
    </font>
    <font>
      <b/>
      <sz val="25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ahoma"/>
      <family val="2"/>
      <scheme val="minor"/>
    </font>
    <font>
      <sz val="20"/>
      <color theme="1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25"/>
      <color theme="8" tint="0.59999389629810485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360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502F"/>
        <bgColor rgb="FFFF6600"/>
      </patternFill>
    </fill>
  </fills>
  <borders count="15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92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7" fillId="0" borderId="6" xfId="0" applyFont="1" applyFill="1" applyBorder="1" applyAlignment="1">
      <alignment horizontal="center" wrapText="1" readingOrder="1"/>
    </xf>
    <xf numFmtId="0" fontId="7" fillId="0" borderId="4" xfId="0" applyFont="1" applyFill="1" applyBorder="1" applyAlignment="1">
      <alignment horizontal="center" wrapText="1" readingOrder="1"/>
    </xf>
    <xf numFmtId="0" fontId="8" fillId="0" borderId="4" xfId="0" applyFont="1" applyFill="1" applyBorder="1" applyAlignment="1">
      <alignment horizontal="center" wrapText="1" readingOrder="1"/>
    </xf>
    <xf numFmtId="0" fontId="8" fillId="0" borderId="6" xfId="0" applyFont="1" applyFill="1" applyBorder="1" applyAlignment="1">
      <alignment horizontal="center" wrapText="1" readingOrder="1"/>
    </xf>
    <xf numFmtId="0" fontId="9" fillId="0" borderId="0" xfId="0" applyFont="1"/>
    <xf numFmtId="2" fontId="0" fillId="0" borderId="0" xfId="0" applyNumberFormat="1"/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left"/>
    </xf>
    <xf numFmtId="43" fontId="12" fillId="0" borderId="7" xfId="1" applyFont="1" applyFill="1" applyBorder="1" applyAlignment="1"/>
    <xf numFmtId="0" fontId="12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0" xfId="0" applyFont="1" applyBorder="1"/>
    <xf numFmtId="43" fontId="12" fillId="0" borderId="7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7" xfId="1" applyFont="1" applyFill="1" applyBorder="1" applyAlignment="1">
      <alignment vertical="center"/>
    </xf>
    <xf numFmtId="0" fontId="10" fillId="0" borderId="9" xfId="0" applyFont="1" applyBorder="1"/>
    <xf numFmtId="0" fontId="10" fillId="0" borderId="10" xfId="0" applyFont="1" applyBorder="1"/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Border="1"/>
    <xf numFmtId="0" fontId="13" fillId="0" borderId="0" xfId="0" applyFont="1" applyAlignment="1">
      <alignment vertical="top"/>
    </xf>
    <xf numFmtId="43" fontId="12" fillId="0" borderId="13" xfId="1" applyFont="1" applyBorder="1" applyAlignment="1">
      <alignment horizontal="left" vertical="center"/>
    </xf>
    <xf numFmtId="43" fontId="12" fillId="0" borderId="14" xfId="1" applyFont="1" applyBorder="1" applyAlignment="1">
      <alignment vertical="center"/>
    </xf>
    <xf numFmtId="187" fontId="11" fillId="0" borderId="1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187" fontId="10" fillId="0" borderId="0" xfId="1" applyNumberFormat="1" applyFont="1" applyAlignment="1">
      <alignment horizontal="center"/>
    </xf>
    <xf numFmtId="0" fontId="18" fillId="0" borderId="0" xfId="0" applyFont="1"/>
    <xf numFmtId="17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19" fillId="0" borderId="0" xfId="1" applyFont="1" applyFill="1" applyBorder="1"/>
    <xf numFmtId="43" fontId="20" fillId="0" borderId="0" xfId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2" applyFont="1" applyFill="1" applyBorder="1"/>
    <xf numFmtId="4" fontId="7" fillId="4" borderId="4" xfId="0" applyNumberFormat="1" applyFont="1" applyFill="1" applyBorder="1" applyAlignment="1">
      <alignment horizontal="center" wrapText="1" readingOrder="1"/>
    </xf>
    <xf numFmtId="2" fontId="7" fillId="4" borderId="5" xfId="0" applyNumberFormat="1" applyFont="1" applyFill="1" applyBorder="1" applyAlignment="1">
      <alignment horizontal="center" wrapText="1" readingOrder="1"/>
    </xf>
    <xf numFmtId="0" fontId="23" fillId="0" borderId="4" xfId="0" applyFont="1" applyFill="1" applyBorder="1" applyAlignment="1">
      <alignment horizontal="center" wrapText="1" readingOrder="1"/>
    </xf>
    <xf numFmtId="4" fontId="24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4" fontId="25" fillId="0" borderId="4" xfId="0" applyNumberFormat="1" applyFont="1" applyBorder="1" applyAlignment="1">
      <alignment horizontal="center"/>
    </xf>
    <xf numFmtId="4" fontId="25" fillId="0" borderId="4" xfId="0" applyNumberFormat="1" applyFont="1" applyBorder="1"/>
    <xf numFmtId="0" fontId="26" fillId="5" borderId="7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0" xfId="0" applyFont="1"/>
    <xf numFmtId="0" fontId="26" fillId="8" borderId="7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  <xf numFmtId="0" fontId="26" fillId="10" borderId="7" xfId="0" applyFont="1" applyFill="1" applyBorder="1" applyAlignment="1">
      <alignment horizontal="center"/>
    </xf>
    <xf numFmtId="0" fontId="27" fillId="11" borderId="7" xfId="0" applyFont="1" applyFill="1" applyBorder="1" applyAlignment="1">
      <alignment vertical="center"/>
    </xf>
    <xf numFmtId="0" fontId="27" fillId="11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6" fillId="12" borderId="7" xfId="0" applyFont="1" applyFill="1" applyBorder="1" applyAlignment="1">
      <alignment horizontal="center"/>
    </xf>
    <xf numFmtId="2" fontId="29" fillId="4" borderId="5" xfId="0" applyNumberFormat="1" applyFont="1" applyFill="1" applyBorder="1" applyAlignment="1">
      <alignment horizontal="center" wrapText="1" readingOrder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/>
    </xf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43" fontId="11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3" fontId="11" fillId="0" borderId="11" xfId="1" applyFont="1" applyBorder="1" applyAlignment="1">
      <alignment horizontal="center"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D502F"/>
      <color rgb="FFFD432F"/>
      <color rgb="FFE23600"/>
      <color rgb="FFFFFFFF"/>
      <color rgb="FFFF7979"/>
      <color rgb="FFFCD5B4"/>
      <color rgb="FFFFBE8C"/>
      <color rgb="FFFFBE83"/>
      <color rgb="FFFFA983"/>
      <color rgb="FFFF908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0" zoomScaleNormal="70" workbookViewId="0">
      <selection activeCell="Q16" sqref="Q16"/>
    </sheetView>
  </sheetViews>
  <sheetFormatPr defaultRowHeight="14.25"/>
  <cols>
    <col min="1" max="1" width="23.375" customWidth="1"/>
    <col min="2" max="2" width="11.125" customWidth="1"/>
    <col min="3" max="3" width="10.875" customWidth="1"/>
    <col min="4" max="4" width="11" customWidth="1"/>
    <col min="5" max="6" width="20.75" customWidth="1"/>
    <col min="7" max="7" width="24.75" customWidth="1"/>
    <col min="8" max="8" width="12.125" customWidth="1"/>
    <col min="9" max="9" width="10.375" customWidth="1"/>
    <col min="10" max="10" width="8.375" customWidth="1"/>
    <col min="11" max="11" width="8.875" customWidth="1"/>
    <col min="12" max="12" width="12.375" customWidth="1"/>
    <col min="13" max="13" width="11.5" hidden="1" customWidth="1"/>
    <col min="16" max="16" width="27.5" bestFit="1" customWidth="1"/>
    <col min="17" max="17" width="24.375" customWidth="1"/>
  </cols>
  <sheetData>
    <row r="1" spans="1:17" ht="41.25" customHeight="1" thickBot="1">
      <c r="A1" s="1" t="s">
        <v>57</v>
      </c>
      <c r="E1" s="2"/>
      <c r="H1" s="3" t="s">
        <v>0</v>
      </c>
    </row>
    <row r="2" spans="1:17" ht="41.25" customHeight="1">
      <c r="A2" s="79" t="s">
        <v>1</v>
      </c>
      <c r="B2" s="79" t="s">
        <v>2</v>
      </c>
      <c r="C2" s="79" t="s">
        <v>3</v>
      </c>
      <c r="D2" s="79" t="s">
        <v>4</v>
      </c>
      <c r="E2" s="81" t="s">
        <v>5</v>
      </c>
      <c r="F2" s="79" t="s">
        <v>6</v>
      </c>
      <c r="G2" s="84" t="s">
        <v>7</v>
      </c>
      <c r="H2" s="4" t="s">
        <v>8</v>
      </c>
      <c r="I2" s="86" t="s">
        <v>9</v>
      </c>
      <c r="J2" s="86" t="s">
        <v>10</v>
      </c>
      <c r="K2" s="86" t="s">
        <v>11</v>
      </c>
      <c r="L2" s="77" t="s">
        <v>61</v>
      </c>
      <c r="M2" s="77" t="s">
        <v>62</v>
      </c>
      <c r="N2" s="77" t="s">
        <v>55</v>
      </c>
    </row>
    <row r="3" spans="1:17" ht="74.25" customHeight="1" thickBot="1">
      <c r="A3" s="80"/>
      <c r="B3" s="80"/>
      <c r="C3" s="80"/>
      <c r="D3" s="80"/>
      <c r="E3" s="82"/>
      <c r="F3" s="80"/>
      <c r="G3" s="85"/>
      <c r="H3" s="5"/>
      <c r="I3" s="87"/>
      <c r="J3" s="87"/>
      <c r="K3" s="87"/>
      <c r="L3" s="78"/>
      <c r="M3" s="78"/>
      <c r="N3" s="78"/>
      <c r="P3" s="70" t="s">
        <v>58</v>
      </c>
      <c r="Q3" s="71" t="s">
        <v>59</v>
      </c>
    </row>
    <row r="4" spans="1:17" ht="35.1" customHeight="1" thickBot="1">
      <c r="A4" s="6" t="s">
        <v>12</v>
      </c>
      <c r="B4" s="59">
        <v>4.59</v>
      </c>
      <c r="C4" s="59">
        <v>4.41</v>
      </c>
      <c r="D4" s="59">
        <v>3.17</v>
      </c>
      <c r="E4" s="60">
        <v>608409052.01999998</v>
      </c>
      <c r="F4" s="61">
        <v>105227970.59999999</v>
      </c>
      <c r="G4" s="55">
        <f>SUM(F4/5)</f>
        <v>21045594.119999997</v>
      </c>
      <c r="H4" s="74">
        <f>SUM(E4/G4)</f>
        <v>28.909093682549841</v>
      </c>
      <c r="I4" s="7">
        <v>0</v>
      </c>
      <c r="J4" s="8">
        <v>0</v>
      </c>
      <c r="K4" s="8">
        <v>0</v>
      </c>
      <c r="L4" s="8">
        <f>SUM(I4:K4)</f>
        <v>0</v>
      </c>
      <c r="M4" s="8">
        <v>0</v>
      </c>
      <c r="N4" s="75">
        <v>0</v>
      </c>
      <c r="P4" s="62">
        <v>7</v>
      </c>
      <c r="Q4" s="62">
        <f>COUNTIF(L4:L19,7)</f>
        <v>0</v>
      </c>
    </row>
    <row r="5" spans="1:17" ht="35.1" customHeight="1" thickBot="1">
      <c r="A5" s="6" t="s">
        <v>13</v>
      </c>
      <c r="B5" s="60">
        <v>1.64</v>
      </c>
      <c r="C5" s="60">
        <v>1.38</v>
      </c>
      <c r="D5" s="60">
        <v>0.84</v>
      </c>
      <c r="E5" s="60">
        <v>55744380.509999998</v>
      </c>
      <c r="F5" s="58">
        <v>-1903667.44</v>
      </c>
      <c r="G5" s="55">
        <f t="shared" ref="G5:G19" si="0">SUM(F5/5)</f>
        <v>-380733.48800000001</v>
      </c>
      <c r="H5" s="56">
        <v>146.41</v>
      </c>
      <c r="I5" s="7">
        <v>0</v>
      </c>
      <c r="J5" s="9">
        <v>1</v>
      </c>
      <c r="K5" s="8">
        <v>0</v>
      </c>
      <c r="L5" s="9">
        <f t="shared" ref="L5:L19" si="1">SUM(I5:K5)</f>
        <v>1</v>
      </c>
      <c r="M5" s="9">
        <v>2</v>
      </c>
      <c r="N5" s="76">
        <v>2</v>
      </c>
      <c r="P5" s="73">
        <v>6</v>
      </c>
      <c r="Q5" s="73">
        <f>COUNTIF(L4:L19,6)</f>
        <v>0</v>
      </c>
    </row>
    <row r="6" spans="1:17" ht="35.1" customHeight="1" thickBot="1">
      <c r="A6" s="6" t="s">
        <v>14</v>
      </c>
      <c r="B6" s="58">
        <v>1.2</v>
      </c>
      <c r="C6" s="60">
        <v>1.1100000000000001</v>
      </c>
      <c r="D6" s="60">
        <v>0.91</v>
      </c>
      <c r="E6" s="60">
        <v>5046264.3099999996</v>
      </c>
      <c r="F6" s="60">
        <v>3404525.41</v>
      </c>
      <c r="G6" s="55">
        <f t="shared" si="0"/>
        <v>680905.08200000005</v>
      </c>
      <c r="H6" s="74">
        <f t="shared" ref="H6:H19" si="2">SUM(E6/G6)</f>
        <v>7.4111127136513266</v>
      </c>
      <c r="I6" s="10">
        <v>1</v>
      </c>
      <c r="J6" s="57">
        <v>0</v>
      </c>
      <c r="K6" s="57">
        <v>0</v>
      </c>
      <c r="L6" s="9">
        <f t="shared" si="1"/>
        <v>1</v>
      </c>
      <c r="M6" s="9">
        <v>3</v>
      </c>
      <c r="N6" s="76">
        <v>1</v>
      </c>
      <c r="P6" s="63">
        <v>5</v>
      </c>
      <c r="Q6" s="63">
        <f>COUNTIF(L4:L19,5)</f>
        <v>0</v>
      </c>
    </row>
    <row r="7" spans="1:17" ht="35.1" customHeight="1" thickBot="1">
      <c r="A7" s="6" t="s">
        <v>15</v>
      </c>
      <c r="B7" s="60">
        <v>1.72</v>
      </c>
      <c r="C7" s="60">
        <v>1.57</v>
      </c>
      <c r="D7" s="60">
        <v>1.29</v>
      </c>
      <c r="E7" s="60">
        <v>13433127.800000001</v>
      </c>
      <c r="F7" s="58">
        <v>-999480.44</v>
      </c>
      <c r="G7" s="55">
        <f t="shared" si="0"/>
        <v>-199896.08799999999</v>
      </c>
      <c r="H7" s="56">
        <v>67.2</v>
      </c>
      <c r="I7" s="7">
        <v>0</v>
      </c>
      <c r="J7" s="9">
        <v>1</v>
      </c>
      <c r="K7" s="8">
        <v>0</v>
      </c>
      <c r="L7" s="9">
        <f t="shared" si="1"/>
        <v>1</v>
      </c>
      <c r="M7" s="9">
        <v>1</v>
      </c>
      <c r="N7" s="76">
        <v>1</v>
      </c>
      <c r="P7" s="64">
        <v>4</v>
      </c>
      <c r="Q7" s="64">
        <f>COUNTIF(L4:L19,4)</f>
        <v>2</v>
      </c>
    </row>
    <row r="8" spans="1:17" ht="35.1" customHeight="1" thickBot="1">
      <c r="A8" s="6" t="s">
        <v>16</v>
      </c>
      <c r="B8" s="60">
        <v>2.0299999999999998</v>
      </c>
      <c r="C8" s="60">
        <v>1.79</v>
      </c>
      <c r="D8" s="60">
        <v>1.44</v>
      </c>
      <c r="E8" s="60">
        <v>12262969.140000001</v>
      </c>
      <c r="F8" s="58">
        <v>-602225.28</v>
      </c>
      <c r="G8" s="55">
        <f t="shared" si="0"/>
        <v>-120445.05600000001</v>
      </c>
      <c r="H8" s="56">
        <v>101.81</v>
      </c>
      <c r="I8" s="7">
        <v>0</v>
      </c>
      <c r="J8" s="9">
        <v>1</v>
      </c>
      <c r="K8" s="8">
        <v>0</v>
      </c>
      <c r="L8" s="9">
        <f t="shared" si="1"/>
        <v>1</v>
      </c>
      <c r="M8" s="9">
        <v>1</v>
      </c>
      <c r="N8" s="76">
        <v>1</v>
      </c>
      <c r="P8" s="67">
        <v>3</v>
      </c>
      <c r="Q8" s="67">
        <f>COUNTIF(L4:L19,3)</f>
        <v>2</v>
      </c>
    </row>
    <row r="9" spans="1:17" ht="35.1" customHeight="1" thickBot="1">
      <c r="A9" s="6" t="s">
        <v>17</v>
      </c>
      <c r="B9" s="58">
        <v>1.1399999999999999</v>
      </c>
      <c r="C9" s="58">
        <v>0.99</v>
      </c>
      <c r="D9" s="60">
        <v>0.89</v>
      </c>
      <c r="E9" s="60">
        <v>2781507.26</v>
      </c>
      <c r="F9" s="60">
        <v>3793040.75</v>
      </c>
      <c r="G9" s="55">
        <f t="shared" si="0"/>
        <v>758608.15</v>
      </c>
      <c r="H9" s="74">
        <f t="shared" si="2"/>
        <v>3.6665929043868033</v>
      </c>
      <c r="I9" s="10">
        <v>2</v>
      </c>
      <c r="J9" s="8">
        <v>0</v>
      </c>
      <c r="K9" s="8">
        <v>0</v>
      </c>
      <c r="L9" s="9">
        <f t="shared" si="1"/>
        <v>2</v>
      </c>
      <c r="M9" s="9">
        <v>2</v>
      </c>
      <c r="N9" s="76">
        <v>1</v>
      </c>
      <c r="P9" s="68">
        <v>2</v>
      </c>
      <c r="Q9" s="68">
        <f>COUNTIF(L4:L19,2)</f>
        <v>1</v>
      </c>
    </row>
    <row r="10" spans="1:17" ht="35.1" customHeight="1" thickBot="1">
      <c r="A10" s="6" t="s">
        <v>18</v>
      </c>
      <c r="B10" s="60">
        <v>2.52</v>
      </c>
      <c r="C10" s="60">
        <v>2.3199999999999998</v>
      </c>
      <c r="D10" s="60">
        <v>1.93</v>
      </c>
      <c r="E10" s="60">
        <v>47353654.640000001</v>
      </c>
      <c r="F10" s="60">
        <v>6760365.71</v>
      </c>
      <c r="G10" s="55">
        <f t="shared" si="0"/>
        <v>1352073.142</v>
      </c>
      <c r="H10" s="74">
        <f t="shared" si="2"/>
        <v>35.022997772113129</v>
      </c>
      <c r="I10" s="7">
        <v>0</v>
      </c>
      <c r="J10" s="8">
        <v>0</v>
      </c>
      <c r="K10" s="8">
        <v>0</v>
      </c>
      <c r="L10" s="8">
        <f t="shared" si="1"/>
        <v>0</v>
      </c>
      <c r="M10" s="8">
        <v>0</v>
      </c>
      <c r="N10" s="75">
        <v>0</v>
      </c>
      <c r="P10" s="69">
        <v>1</v>
      </c>
      <c r="Q10" s="69">
        <f>COUNTIF(L4:L19,1)</f>
        <v>6</v>
      </c>
    </row>
    <row r="11" spans="1:17" ht="35.1" customHeight="1" thickBot="1">
      <c r="A11" s="6" t="s">
        <v>19</v>
      </c>
      <c r="B11" s="58">
        <v>0.99</v>
      </c>
      <c r="C11" s="58">
        <v>0.84</v>
      </c>
      <c r="D11" s="58">
        <v>0.65</v>
      </c>
      <c r="E11" s="58">
        <v>-375159.23</v>
      </c>
      <c r="F11" s="60">
        <v>5115621.91</v>
      </c>
      <c r="G11" s="55">
        <f t="shared" si="0"/>
        <v>1023124.382</v>
      </c>
      <c r="H11" s="74">
        <f t="shared" si="2"/>
        <v>-0.3666799820239256</v>
      </c>
      <c r="I11" s="10">
        <v>3</v>
      </c>
      <c r="J11" s="9">
        <v>1</v>
      </c>
      <c r="K11" s="57">
        <v>0</v>
      </c>
      <c r="L11" s="9">
        <f t="shared" si="1"/>
        <v>4</v>
      </c>
      <c r="M11" s="9">
        <v>7</v>
      </c>
      <c r="N11" s="76">
        <v>4</v>
      </c>
      <c r="P11" s="65">
        <v>0</v>
      </c>
      <c r="Q11" s="65">
        <f>COUNTIF(L4:L19,0)</f>
        <v>5</v>
      </c>
    </row>
    <row r="12" spans="1:17" ht="35.1" customHeight="1" thickBot="1">
      <c r="A12" s="6" t="s">
        <v>20</v>
      </c>
      <c r="B12" s="58">
        <v>1.37</v>
      </c>
      <c r="C12" s="60">
        <v>1.22</v>
      </c>
      <c r="D12" s="60">
        <v>1.02</v>
      </c>
      <c r="E12" s="60">
        <v>6294363.5199999996</v>
      </c>
      <c r="F12" s="60">
        <v>8401545.0999999996</v>
      </c>
      <c r="G12" s="55">
        <f t="shared" si="0"/>
        <v>1680309.02</v>
      </c>
      <c r="H12" s="74">
        <f t="shared" si="2"/>
        <v>3.7459559194653371</v>
      </c>
      <c r="I12" s="10">
        <v>1</v>
      </c>
      <c r="J12" s="8">
        <v>0</v>
      </c>
      <c r="K12" s="8">
        <v>0</v>
      </c>
      <c r="L12" s="9">
        <f t="shared" si="1"/>
        <v>1</v>
      </c>
      <c r="M12" s="9">
        <v>1</v>
      </c>
      <c r="N12" s="76">
        <v>1</v>
      </c>
      <c r="P12" s="66"/>
      <c r="Q12" s="72">
        <f>SUM(Q4:Q11)</f>
        <v>16</v>
      </c>
    </row>
    <row r="13" spans="1:17" ht="35.1" customHeight="1" thickBot="1">
      <c r="A13" s="6" t="s">
        <v>21</v>
      </c>
      <c r="B13" s="60">
        <v>1.63</v>
      </c>
      <c r="C13" s="60">
        <v>1.43</v>
      </c>
      <c r="D13" s="60">
        <v>1.03</v>
      </c>
      <c r="E13" s="60">
        <v>8012044.6799999997</v>
      </c>
      <c r="F13" s="60">
        <v>2371153.2799999998</v>
      </c>
      <c r="G13" s="55">
        <f t="shared" si="0"/>
        <v>474230.65599999996</v>
      </c>
      <c r="H13" s="74">
        <f t="shared" si="2"/>
        <v>16.894826554612276</v>
      </c>
      <c r="I13" s="7">
        <v>0</v>
      </c>
      <c r="J13" s="8">
        <v>0</v>
      </c>
      <c r="K13" s="8">
        <v>0</v>
      </c>
      <c r="L13" s="8">
        <f t="shared" si="1"/>
        <v>0</v>
      </c>
      <c r="M13" s="9">
        <v>2</v>
      </c>
      <c r="N13" s="75">
        <v>0</v>
      </c>
    </row>
    <row r="14" spans="1:17" ht="35.1" customHeight="1" thickBot="1">
      <c r="A14" s="6" t="s">
        <v>22</v>
      </c>
      <c r="B14" s="58">
        <v>0.98</v>
      </c>
      <c r="C14" s="58">
        <v>0.81</v>
      </c>
      <c r="D14" s="58">
        <v>0.65</v>
      </c>
      <c r="E14" s="58">
        <v>-380994.19</v>
      </c>
      <c r="F14" s="60">
        <v>3173102.99</v>
      </c>
      <c r="G14" s="55">
        <f t="shared" si="0"/>
        <v>634620.598</v>
      </c>
      <c r="H14" s="74">
        <f t="shared" si="2"/>
        <v>-0.60034954932238116</v>
      </c>
      <c r="I14" s="10">
        <v>3</v>
      </c>
      <c r="J14" s="9">
        <v>1</v>
      </c>
      <c r="K14" s="57">
        <v>0</v>
      </c>
      <c r="L14" s="9">
        <f t="shared" si="1"/>
        <v>4</v>
      </c>
      <c r="M14" s="9">
        <v>7</v>
      </c>
      <c r="N14" s="76">
        <v>4</v>
      </c>
    </row>
    <row r="15" spans="1:17" ht="35.1" customHeight="1" thickBot="1">
      <c r="A15" s="6" t="s">
        <v>23</v>
      </c>
      <c r="B15" s="60">
        <v>2.39</v>
      </c>
      <c r="C15" s="60">
        <v>1.94</v>
      </c>
      <c r="D15" s="60">
        <v>1.73</v>
      </c>
      <c r="E15" s="60">
        <v>43975553.469999999</v>
      </c>
      <c r="F15" s="60">
        <v>1185826.72</v>
      </c>
      <c r="G15" s="55">
        <f t="shared" si="0"/>
        <v>237165.34399999998</v>
      </c>
      <c r="H15" s="74">
        <f t="shared" si="2"/>
        <v>185.42149847154735</v>
      </c>
      <c r="I15" s="7">
        <v>0</v>
      </c>
      <c r="J15" s="8">
        <v>0</v>
      </c>
      <c r="K15" s="8">
        <v>0</v>
      </c>
      <c r="L15" s="8">
        <f t="shared" si="1"/>
        <v>0</v>
      </c>
      <c r="M15" s="9">
        <v>1</v>
      </c>
      <c r="N15" s="76">
        <v>1</v>
      </c>
    </row>
    <row r="16" spans="1:17" ht="35.1" customHeight="1" thickBot="1">
      <c r="A16" s="6" t="s">
        <v>24</v>
      </c>
      <c r="B16" s="60">
        <v>2.2200000000000002</v>
      </c>
      <c r="C16" s="60">
        <v>2</v>
      </c>
      <c r="D16" s="60">
        <v>1.78</v>
      </c>
      <c r="E16" s="60">
        <v>7671350.9400000004</v>
      </c>
      <c r="F16" s="60">
        <v>590515.29</v>
      </c>
      <c r="G16" s="55">
        <f t="shared" si="0"/>
        <v>118103.058</v>
      </c>
      <c r="H16" s="74">
        <f t="shared" si="2"/>
        <v>64.954718954017267</v>
      </c>
      <c r="I16" s="7">
        <v>0</v>
      </c>
      <c r="J16" s="8">
        <v>0</v>
      </c>
      <c r="K16" s="8">
        <v>0</v>
      </c>
      <c r="L16" s="8">
        <f t="shared" si="1"/>
        <v>0</v>
      </c>
      <c r="M16" s="57">
        <v>0</v>
      </c>
      <c r="N16" s="75">
        <v>0</v>
      </c>
    </row>
    <row r="17" spans="1:14" ht="35.1" customHeight="1" thickBot="1">
      <c r="A17" s="6" t="s">
        <v>25</v>
      </c>
      <c r="B17" s="58">
        <v>1.1499999999999999</v>
      </c>
      <c r="C17" s="60">
        <v>1.05</v>
      </c>
      <c r="D17" s="58">
        <v>0.72</v>
      </c>
      <c r="E17" s="60">
        <v>3172897.07</v>
      </c>
      <c r="F17" s="58">
        <v>-487081.46</v>
      </c>
      <c r="G17" s="55">
        <f t="shared" si="0"/>
        <v>-97416.292000000001</v>
      </c>
      <c r="H17" s="56">
        <v>32.57</v>
      </c>
      <c r="I17" s="10">
        <v>2</v>
      </c>
      <c r="J17" s="9">
        <v>1</v>
      </c>
      <c r="K17" s="57">
        <v>0</v>
      </c>
      <c r="L17" s="9">
        <f t="shared" si="1"/>
        <v>3</v>
      </c>
      <c r="M17" s="9">
        <v>2</v>
      </c>
      <c r="N17" s="76">
        <v>2</v>
      </c>
    </row>
    <row r="18" spans="1:14" ht="35.1" customHeight="1" thickBot="1">
      <c r="A18" s="6" t="s">
        <v>26</v>
      </c>
      <c r="B18" s="58">
        <v>0.96</v>
      </c>
      <c r="C18" s="60">
        <v>0.84</v>
      </c>
      <c r="D18" s="58">
        <v>0.7</v>
      </c>
      <c r="E18" s="58">
        <v>-623820.62</v>
      </c>
      <c r="F18" s="60">
        <v>4002943.9</v>
      </c>
      <c r="G18" s="55">
        <f t="shared" si="0"/>
        <v>800588.78</v>
      </c>
      <c r="H18" s="74">
        <f t="shared" si="2"/>
        <v>-0.77920230158609016</v>
      </c>
      <c r="I18" s="10">
        <v>2</v>
      </c>
      <c r="J18" s="9">
        <v>1</v>
      </c>
      <c r="K18" s="8">
        <v>0</v>
      </c>
      <c r="L18" s="9">
        <f t="shared" si="1"/>
        <v>3</v>
      </c>
      <c r="M18" s="9">
        <v>4</v>
      </c>
      <c r="N18" s="76">
        <v>4</v>
      </c>
    </row>
    <row r="19" spans="1:14" ht="35.1" customHeight="1" thickBot="1">
      <c r="A19" s="6" t="s">
        <v>27</v>
      </c>
      <c r="B19" s="58">
        <v>1.28</v>
      </c>
      <c r="C19" s="60">
        <v>1.07</v>
      </c>
      <c r="D19" s="60">
        <v>0.83</v>
      </c>
      <c r="E19" s="60">
        <v>2063880.07</v>
      </c>
      <c r="F19" s="60">
        <v>1926619.89</v>
      </c>
      <c r="G19" s="55">
        <f t="shared" si="0"/>
        <v>385323.978</v>
      </c>
      <c r="H19" s="74">
        <f t="shared" si="2"/>
        <v>5.3562201883008695</v>
      </c>
      <c r="I19" s="10">
        <v>1</v>
      </c>
      <c r="J19" s="8">
        <v>0</v>
      </c>
      <c r="K19" s="8">
        <v>0</v>
      </c>
      <c r="L19" s="9">
        <f t="shared" si="1"/>
        <v>1</v>
      </c>
      <c r="M19" s="9">
        <v>1</v>
      </c>
      <c r="N19" s="76">
        <v>1</v>
      </c>
    </row>
    <row r="20" spans="1:14" ht="9" customHeight="1">
      <c r="B20" s="11"/>
      <c r="C20" s="11"/>
      <c r="D20" s="11"/>
      <c r="E20" s="11"/>
      <c r="F20" s="11"/>
      <c r="H20" s="12"/>
    </row>
    <row r="21" spans="1:14" ht="22.5" customHeight="1">
      <c r="A21" s="13"/>
      <c r="B21" s="14"/>
      <c r="C21" s="14"/>
      <c r="D21" s="14"/>
      <c r="E21" s="15"/>
      <c r="F21" s="15"/>
      <c r="G21" s="16" t="s">
        <v>28</v>
      </c>
      <c r="H21" s="17"/>
      <c r="I21" s="18"/>
      <c r="J21" s="19"/>
      <c r="K21" s="20"/>
      <c r="L21" s="20"/>
    </row>
    <row r="22" spans="1:14" ht="26.25">
      <c r="A22" s="21" t="s">
        <v>29</v>
      </c>
      <c r="B22" s="15"/>
      <c r="C22" s="15"/>
      <c r="D22" s="15"/>
      <c r="E22" s="15"/>
      <c r="F22" s="15"/>
      <c r="G22" s="22" t="s">
        <v>30</v>
      </c>
      <c r="H22" s="88" t="s">
        <v>31</v>
      </c>
      <c r="I22" s="88"/>
      <c r="J22" s="23" t="s">
        <v>32</v>
      </c>
      <c r="K22" s="24"/>
      <c r="L22" s="25"/>
    </row>
    <row r="23" spans="1:14" ht="26.25">
      <c r="A23" s="21"/>
      <c r="B23" s="15"/>
      <c r="C23" s="15"/>
      <c r="D23" s="15"/>
      <c r="E23" s="15"/>
      <c r="F23" s="15"/>
      <c r="G23" s="26" t="s">
        <v>33</v>
      </c>
      <c r="H23" s="88"/>
      <c r="I23" s="88"/>
      <c r="J23" s="23" t="s">
        <v>34</v>
      </c>
      <c r="K23" s="24"/>
      <c r="L23" s="25"/>
    </row>
    <row r="24" spans="1:14" ht="26.25">
      <c r="A24" s="27" t="s">
        <v>35</v>
      </c>
      <c r="B24" s="15"/>
      <c r="C24" s="15"/>
      <c r="D24" s="15"/>
      <c r="E24" s="15"/>
      <c r="F24" s="15"/>
      <c r="G24" s="28" t="s">
        <v>36</v>
      </c>
      <c r="H24" s="88" t="s">
        <v>31</v>
      </c>
      <c r="I24" s="88"/>
      <c r="J24" s="89" t="s">
        <v>37</v>
      </c>
      <c r="K24" s="90"/>
      <c r="L24" s="90"/>
    </row>
    <row r="25" spans="1:14" ht="26.25">
      <c r="A25" s="21"/>
      <c r="B25" s="15"/>
      <c r="C25" s="15"/>
      <c r="D25" s="15"/>
      <c r="E25" s="15"/>
      <c r="F25" s="15"/>
      <c r="G25" s="26" t="s">
        <v>33</v>
      </c>
      <c r="H25" s="88"/>
      <c r="I25" s="88"/>
      <c r="J25" s="23" t="s">
        <v>34</v>
      </c>
      <c r="K25" s="29"/>
      <c r="L25" s="30"/>
    </row>
    <row r="26" spans="1:14" ht="26.25">
      <c r="A26" s="21" t="s">
        <v>38</v>
      </c>
      <c r="B26" s="15"/>
      <c r="C26" s="15"/>
      <c r="D26" s="15"/>
      <c r="E26" s="15"/>
      <c r="F26" s="26" t="s">
        <v>39</v>
      </c>
      <c r="G26" s="91" t="s">
        <v>31</v>
      </c>
      <c r="H26" s="91"/>
      <c r="I26" s="31" t="s">
        <v>40</v>
      </c>
      <c r="J26" s="32"/>
      <c r="K26" s="33"/>
      <c r="L26" s="33"/>
    </row>
    <row r="27" spans="1:14" ht="26.25">
      <c r="A27" s="34" t="s">
        <v>41</v>
      </c>
      <c r="B27" s="15"/>
      <c r="C27" s="15"/>
      <c r="D27" s="15"/>
      <c r="E27" s="15"/>
      <c r="F27" s="35" t="s">
        <v>42</v>
      </c>
      <c r="G27" s="36"/>
      <c r="H27" s="37"/>
      <c r="I27" s="31" t="s">
        <v>43</v>
      </c>
      <c r="J27" s="32"/>
      <c r="K27" s="30"/>
      <c r="L27" s="30"/>
    </row>
    <row r="28" spans="1:14" ht="11.25" customHeight="1">
      <c r="F28" s="15"/>
      <c r="G28" s="38"/>
      <c r="H28" s="39"/>
      <c r="I28" s="38"/>
      <c r="J28" s="38"/>
      <c r="K28" s="40"/>
      <c r="L28" s="40"/>
    </row>
    <row r="29" spans="1:14" ht="23.25" customHeight="1">
      <c r="A29" s="38"/>
      <c r="B29" s="15"/>
      <c r="C29" s="15"/>
      <c r="D29" s="15"/>
      <c r="E29" s="15"/>
      <c r="F29" s="15"/>
      <c r="G29" s="22" t="s">
        <v>44</v>
      </c>
      <c r="H29" s="88" t="s">
        <v>31</v>
      </c>
      <c r="I29" s="88"/>
      <c r="J29" s="23" t="s">
        <v>32</v>
      </c>
      <c r="K29" s="24"/>
      <c r="L29" s="25"/>
    </row>
    <row r="30" spans="1:14" ht="21.75" customHeight="1">
      <c r="A30" s="38"/>
      <c r="B30" s="15"/>
      <c r="C30" s="15"/>
      <c r="D30" s="15"/>
      <c r="E30" s="15"/>
      <c r="F30" s="15"/>
      <c r="G30" s="26" t="s">
        <v>33</v>
      </c>
      <c r="H30" s="88"/>
      <c r="I30" s="88"/>
      <c r="J30" s="23" t="s">
        <v>34</v>
      </c>
      <c r="K30" s="24"/>
      <c r="L30" s="25"/>
    </row>
    <row r="31" spans="1:14" ht="26.25">
      <c r="A31" s="41" t="s">
        <v>45</v>
      </c>
      <c r="B31" s="15"/>
      <c r="C31" s="15"/>
      <c r="D31" s="15"/>
      <c r="E31" s="15"/>
      <c r="F31" s="42"/>
      <c r="G31" s="38"/>
      <c r="H31" s="39"/>
      <c r="I31" s="38"/>
      <c r="J31" s="38"/>
      <c r="K31" s="40"/>
      <c r="L31" s="40"/>
    </row>
    <row r="32" spans="1:14" ht="26.25">
      <c r="A32" s="21" t="s">
        <v>46</v>
      </c>
      <c r="B32" s="15"/>
      <c r="C32" s="15"/>
      <c r="D32" s="15"/>
      <c r="E32" s="15"/>
      <c r="F32" s="15"/>
      <c r="G32" s="38"/>
      <c r="H32" s="39"/>
      <c r="I32" s="38"/>
      <c r="J32" s="38"/>
      <c r="K32" s="40"/>
      <c r="L32" s="40"/>
    </row>
    <row r="33" spans="1:12" ht="26.25">
      <c r="A33" s="41" t="s">
        <v>47</v>
      </c>
      <c r="B33" s="15"/>
      <c r="C33" s="15"/>
      <c r="D33" s="15"/>
      <c r="E33" s="15"/>
      <c r="F33" s="15"/>
      <c r="G33" s="38"/>
      <c r="H33" s="39"/>
      <c r="I33" s="38"/>
      <c r="J33" s="38"/>
      <c r="K33" s="40"/>
      <c r="L33" s="40"/>
    </row>
    <row r="34" spans="1:12" ht="26.25">
      <c r="A34" s="41" t="s">
        <v>48</v>
      </c>
      <c r="B34" s="15"/>
      <c r="C34" s="15"/>
      <c r="D34" s="15"/>
      <c r="E34" s="15"/>
      <c r="F34" s="15"/>
      <c r="G34" s="38"/>
      <c r="H34" s="39"/>
      <c r="I34" s="38"/>
      <c r="J34" s="38"/>
      <c r="K34" s="40"/>
      <c r="L34" s="40"/>
    </row>
    <row r="35" spans="1:12" ht="26.25">
      <c r="A35" s="41" t="s">
        <v>49</v>
      </c>
      <c r="B35" s="15"/>
      <c r="C35" s="21"/>
      <c r="D35" s="43"/>
      <c r="E35" s="43"/>
      <c r="F35" s="43"/>
      <c r="G35" s="44"/>
      <c r="H35" s="39"/>
      <c r="I35" s="38"/>
      <c r="J35" s="38"/>
      <c r="K35" s="40"/>
      <c r="L35" s="40"/>
    </row>
    <row r="36" spans="1:12" ht="26.25">
      <c r="A36" s="38"/>
      <c r="B36" s="15"/>
      <c r="C36" s="21" t="s">
        <v>50</v>
      </c>
      <c r="D36" s="15"/>
      <c r="E36" s="15"/>
      <c r="F36" s="15"/>
      <c r="G36" s="38"/>
      <c r="H36" s="39"/>
      <c r="I36" s="38"/>
      <c r="J36" s="38"/>
      <c r="K36" s="40"/>
      <c r="L36" s="40"/>
    </row>
    <row r="37" spans="1:12" ht="26.25">
      <c r="A37" s="38"/>
      <c r="B37" s="15"/>
      <c r="C37" s="21" t="s">
        <v>51</v>
      </c>
      <c r="D37" s="15"/>
      <c r="E37" s="15"/>
      <c r="F37" s="15"/>
      <c r="G37" s="38"/>
      <c r="H37" s="39"/>
      <c r="I37" s="38"/>
      <c r="J37" s="38"/>
      <c r="K37" s="40"/>
      <c r="L37" s="40"/>
    </row>
    <row r="38" spans="1:12" ht="26.25">
      <c r="A38" s="38"/>
      <c r="B38" s="15"/>
      <c r="C38" s="21" t="s">
        <v>52</v>
      </c>
      <c r="D38" s="15"/>
      <c r="E38" s="15"/>
      <c r="F38" s="15"/>
      <c r="G38" s="38"/>
      <c r="H38" s="39"/>
      <c r="I38" s="38"/>
      <c r="J38" s="38"/>
      <c r="K38" s="40"/>
      <c r="L38" s="40"/>
    </row>
    <row r="39" spans="1:12" ht="26.25">
      <c r="A39" s="40" t="s">
        <v>53</v>
      </c>
      <c r="B39" s="15"/>
      <c r="C39" s="15"/>
      <c r="D39" s="15"/>
      <c r="E39" s="15"/>
      <c r="F39" s="15"/>
      <c r="G39" s="38"/>
      <c r="H39" s="39"/>
      <c r="I39" s="38"/>
      <c r="J39" s="38"/>
      <c r="K39" s="40"/>
      <c r="L39" s="40"/>
    </row>
    <row r="40" spans="1:12" ht="26.25">
      <c r="A40" s="41" t="s">
        <v>54</v>
      </c>
      <c r="B40" s="15"/>
      <c r="C40" s="15"/>
      <c r="D40" s="15"/>
      <c r="E40" s="15"/>
      <c r="F40" s="15"/>
      <c r="G40" s="38"/>
      <c r="H40" s="39"/>
      <c r="I40" s="38"/>
      <c r="J40" s="38"/>
      <c r="K40" s="40"/>
      <c r="L40" s="40"/>
    </row>
    <row r="41" spans="1:12" s="46" customFormat="1" ht="26.25">
      <c r="A41" s="83" t="s">
        <v>60</v>
      </c>
      <c r="B41" s="83"/>
      <c r="C41" s="83"/>
      <c r="D41" s="15"/>
      <c r="E41" s="15"/>
      <c r="F41" s="15"/>
      <c r="G41" s="15"/>
      <c r="H41" s="45"/>
      <c r="I41" s="38"/>
      <c r="J41" s="38"/>
      <c r="K41" s="38"/>
      <c r="L41" s="38"/>
    </row>
    <row r="42" spans="1:12">
      <c r="A42" t="s">
        <v>56</v>
      </c>
    </row>
    <row r="45" spans="1:12" ht="23.25">
      <c r="A45" s="47"/>
      <c r="B45" s="48"/>
      <c r="C45" s="48"/>
      <c r="D45" s="49"/>
      <c r="E45" s="50"/>
      <c r="F45" s="51"/>
      <c r="G45" s="51"/>
      <c r="H45" s="52"/>
      <c r="I45" s="53"/>
      <c r="J45" s="53"/>
      <c r="K45" s="53"/>
      <c r="L45" s="53"/>
    </row>
    <row r="48" spans="1:12" ht="15">
      <c r="I48" s="54"/>
      <c r="J48" s="54"/>
      <c r="K48" s="54"/>
      <c r="L48" s="54"/>
    </row>
  </sheetData>
  <mergeCells count="19"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  <mergeCell ref="N2:N3"/>
    <mergeCell ref="M2:M3"/>
    <mergeCell ref="A2:A3"/>
    <mergeCell ref="B2:B3"/>
    <mergeCell ref="C2:C3"/>
    <mergeCell ref="D2:D3"/>
    <mergeCell ref="E2:E3"/>
    <mergeCell ref="F2:F3"/>
  </mergeCells>
  <pageMargins left="0.11811023622047245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กพ59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2016-03-28T08:37:02Z</cp:lastPrinted>
  <dcterms:created xsi:type="dcterms:W3CDTF">2016-01-25T03:33:40Z</dcterms:created>
  <dcterms:modified xsi:type="dcterms:W3CDTF">2016-03-28T08:59:02Z</dcterms:modified>
</cp:coreProperties>
</file>